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deedf50ec342ae7/Documents/PSNC/MAS Toolkit/Final documents for uploading to website/"/>
    </mc:Choice>
  </mc:AlternateContent>
  <xr:revisionPtr revIDLastSave="0" documentId="8_{A1F3A946-648B-46D8-96DA-E4221FA6EC73}" xr6:coauthVersionLast="31" xr6:coauthVersionMax="31" xr10:uidLastSave="{00000000-0000-0000-0000-000000000000}"/>
  <bookViews>
    <workbookView xWindow="0" yWindow="0" windowWidth="28800" windowHeight="12975" xr2:uid="{00000000-000D-0000-FFFF-FFFF00000000}"/>
  </bookViews>
  <sheets>
    <sheet name="Sheet1" sheetId="1" r:id="rId1"/>
  </sheets>
  <definedNames>
    <definedName name="AandEAttendanceCost">Sheet1!$B$2</definedName>
    <definedName name="AandEBaseline">Sheet1!$B$8</definedName>
    <definedName name="AandEReductionYear1">Sheet1!$C$8</definedName>
    <definedName name="AandEReductionYear2">Sheet1!$D$8</definedName>
    <definedName name="AandEReductionYear3">Sheet1!$E$8</definedName>
    <definedName name="GPBaseline">Sheet1!$B$13</definedName>
    <definedName name="GPReductionYear1">Sheet1!$C$13</definedName>
    <definedName name="GPReductionYear2">Sheet1!$D$13</definedName>
    <definedName name="GPReductionYear3">Sheet1!$E$13</definedName>
    <definedName name="PharmacyAttendanceCost">Sheet1!$B$4</definedName>
    <definedName name="UptakeYear1">Sheet1!$C$7</definedName>
    <definedName name="UptakeYear2">Sheet1!$D$7</definedName>
    <definedName name="UptakeYear3">Sheet1!$E$7</definedName>
    <definedName name="WalkInAttendanceCost">Sheet1!$B$3</definedName>
    <definedName name="WalkInBaseline">Sheet1!$B$11</definedName>
    <definedName name="WalkInReductionYear1">Sheet1!$C$11</definedName>
    <definedName name="WalkInReductionYear2">Sheet1!$D$11</definedName>
    <definedName name="WalkInReductionYear3">Sheet1!$E$11</definedName>
  </definedNames>
  <calcPr calcId="179017"/>
</workbook>
</file>

<file path=xl/calcChain.xml><?xml version="1.0" encoding="utf-8"?>
<calcChain xmlns="http://schemas.openxmlformats.org/spreadsheetml/2006/main">
  <c r="E13" i="1" l="1"/>
  <c r="D13" i="1"/>
  <c r="C13" i="1"/>
  <c r="E11" i="1"/>
  <c r="E12" i="1" s="1"/>
  <c r="E16" i="1" s="1"/>
  <c r="E24" i="1" s="1"/>
  <c r="D11" i="1"/>
  <c r="D12" i="1"/>
  <c r="C11" i="1"/>
  <c r="C12" i="1" s="1"/>
  <c r="C16" i="1" s="1"/>
  <c r="C24" i="1" s="1"/>
  <c r="D8" i="1"/>
  <c r="D9" i="1"/>
  <c r="E8" i="1"/>
  <c r="E9" i="1" s="1"/>
  <c r="C8" i="1"/>
  <c r="C20" i="1" s="1"/>
  <c r="C22" i="1" s="1"/>
  <c r="A21" i="1"/>
  <c r="D20" i="1"/>
  <c r="C9" i="1"/>
  <c r="E20" i="1"/>
  <c r="D19" i="1"/>
  <c r="E15" i="1"/>
  <c r="D15" i="1"/>
  <c r="D22" i="1"/>
  <c r="D16" i="1"/>
  <c r="D24" i="1" s="1"/>
  <c r="E19" i="1"/>
  <c r="E22" i="1" s="1"/>
</calcChain>
</file>

<file path=xl/sharedStrings.xml><?xml version="1.0" encoding="utf-8"?>
<sst xmlns="http://schemas.openxmlformats.org/spreadsheetml/2006/main" count="22" uniqueCount="22">
  <si>
    <t>Lowest PBR cost of an A&amp;E Attendance</t>
  </si>
  <si>
    <t>Overperformance cost at Walk-in Centre</t>
  </si>
  <si>
    <t>Illustration using an indicative transactional fee of</t>
  </si>
  <si>
    <t>Year 1</t>
  </si>
  <si>
    <t>Year 2</t>
  </si>
  <si>
    <t>Year 3
and beyond</t>
  </si>
  <si>
    <t>Projected Percentage Uptake</t>
  </si>
  <si>
    <t>Baseline</t>
  </si>
  <si>
    <r>
      <t xml:space="preserve">Annual A&amp;E Attendance
</t>
    </r>
    <r>
      <rPr>
        <sz val="8"/>
        <color theme="1" tint="0.34998626667073579"/>
        <rFont val="Calibri"/>
        <family val="2"/>
        <scheme val="minor"/>
      </rPr>
      <t>for minor ailments</t>
    </r>
  </si>
  <si>
    <r>
      <t xml:space="preserve">Savings from reduced A&amp;E Attendance
</t>
    </r>
    <r>
      <rPr>
        <sz val="8"/>
        <color theme="1" tint="0.34998626667073579"/>
        <rFont val="Calibri"/>
        <family val="2"/>
        <scheme val="minor"/>
      </rPr>
      <t>based on lowest fee for an A&amp;E consultation</t>
    </r>
  </si>
  <si>
    <r>
      <t xml:space="preserve">Drug Costs
</t>
    </r>
    <r>
      <rPr>
        <sz val="8"/>
        <color theme="1" tint="0.34998626667073579"/>
        <rFont val="Calibri"/>
        <family val="2"/>
        <scheme val="minor"/>
      </rPr>
      <t>assuming that hospital and GP prescribing is mainly displaced by pharmacy prescribing</t>
    </r>
  </si>
  <si>
    <r>
      <t xml:space="preserve">Reductions in Walk-in Centre presentations
</t>
    </r>
    <r>
      <rPr>
        <sz val="8"/>
        <color theme="1" tint="0.34998626667073579"/>
        <rFont val="Calibri"/>
        <family val="2"/>
        <scheme val="minor"/>
      </rPr>
      <t>for minor ailments</t>
    </r>
  </si>
  <si>
    <r>
      <t xml:space="preserve">Savings from reduced Walk-in activity
</t>
    </r>
    <r>
      <rPr>
        <sz val="8"/>
        <color theme="1" tint="0.34998626667073579"/>
        <rFont val="Calibri"/>
        <family val="2"/>
        <scheme val="minor"/>
      </rPr>
      <t xml:space="preserve">assuming that over-performance corrected </t>
    </r>
  </si>
  <si>
    <r>
      <t xml:space="preserve">Reductions in GP Surgery Presentations
</t>
    </r>
    <r>
      <rPr>
        <sz val="8"/>
        <color theme="1" tint="0.34998626667073579"/>
        <rFont val="Calibri"/>
        <family val="2"/>
        <scheme val="minor"/>
      </rPr>
      <t>for minor ailments alone</t>
    </r>
  </si>
  <si>
    <r>
      <t xml:space="preserve">Savings from reduced GP activity
</t>
    </r>
    <r>
      <rPr>
        <sz val="8"/>
        <color theme="1" tint="0.34998626667073579"/>
        <rFont val="Calibri"/>
        <family val="2"/>
        <scheme val="minor"/>
      </rPr>
      <t>assuming that there is no PMS contractual change</t>
    </r>
  </si>
  <si>
    <r>
      <t xml:space="preserve">Savings available through alternative GP activity
</t>
    </r>
    <r>
      <rPr>
        <sz val="8"/>
        <color theme="1" tint="0.34998626667073579"/>
        <rFont val="Calibri"/>
        <family val="2"/>
        <scheme val="minor"/>
      </rPr>
      <t>assuming that capacity provides additional delivery</t>
    </r>
  </si>
  <si>
    <t>Total Savings Available to Primary Care Commissioners</t>
  </si>
  <si>
    <t>Set-up costs / ongoing project management for the pharmacy service
to maximise quality improvement</t>
  </si>
  <si>
    <t>Service administration costs
e.g. pricing, financial control and contract management</t>
  </si>
  <si>
    <t>Service delivery costs</t>
  </si>
  <si>
    <t>Total Cost of Pharmacy Service Management and Delivery</t>
  </si>
  <si>
    <t>Total Net Savings to Primary Care Commissioners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</si>
</sst>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_-* #,##0_-;\-* #,##0_-;_-* &quot;-&quot;??_-;_-@_-"/>
    <numFmt numFmtId="166" formatCode="_-[$£-809]* #,##0.00_-;\-[$£-809]* #,##0.00_-;_-[$£-809]* &quot;-&quot;??_-;_-@_-"/>
    <numFmt numFmtId="167" formatCode="&quot;£&quot;#,##0.00"/>
  </numFmts>
  <fonts count="13" x14ac:knownFonts="1">
    <font>
      <sz val="11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b/>
      <i/>
      <sz val="10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  <font>
      <i/>
      <sz val="10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44" fontId="1" fillId="3" borderId="2" xfId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164" fontId="1" fillId="0" borderId="0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right" vertical="center"/>
    </xf>
    <xf numFmtId="164" fontId="7" fillId="0" borderId="4" xfId="0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165" fontId="2" fillId="3" borderId="3" xfId="2" applyNumberFormat="1" applyFont="1" applyFill="1" applyBorder="1" applyAlignment="1">
      <alignment horizontal="center" vertical="center"/>
    </xf>
    <xf numFmtId="165" fontId="2" fillId="0" borderId="3" xfId="2" applyNumberFormat="1" applyFont="1" applyBorder="1" applyAlignment="1">
      <alignment horizontal="center" vertical="center"/>
    </xf>
    <xf numFmtId="166" fontId="2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3" fillId="3" borderId="1" xfId="0" applyFont="1" applyFill="1" applyBorder="1" applyAlignment="1">
      <alignment vertical="center" wrapText="1"/>
    </xf>
    <xf numFmtId="0" fontId="1" fillId="0" borderId="0" xfId="0" applyFont="1" applyAlignment="1">
      <alignment horizontal="right"/>
    </xf>
    <xf numFmtId="8" fontId="8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8" fontId="9" fillId="0" borderId="0" xfId="0" applyNumberFormat="1" applyFont="1" applyFill="1" applyAlignment="1">
      <alignment horizontal="left"/>
    </xf>
    <xf numFmtId="9" fontId="11" fillId="2" borderId="1" xfId="3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164" fontId="11" fillId="3" borderId="1" xfId="1" applyNumberFormat="1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167" fontId="10" fillId="0" borderId="0" xfId="1" applyNumberFormat="1" applyFont="1" applyFill="1" applyAlignment="1">
      <alignment horizontal="left"/>
    </xf>
    <xf numFmtId="0" fontId="1" fillId="4" borderId="3" xfId="0" applyFont="1" applyFill="1" applyBorder="1" applyAlignment="1">
      <alignment vertical="center" wrapText="1"/>
    </xf>
    <xf numFmtId="165" fontId="12" fillId="4" borderId="3" xfId="2" applyNumberFormat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/>
    </xf>
    <xf numFmtId="164" fontId="1" fillId="3" borderId="0" xfId="1" applyNumberFormat="1" applyFont="1" applyFill="1" applyBorder="1" applyAlignment="1">
      <alignment horizontal="center" vertical="center"/>
    </xf>
    <xf numFmtId="164" fontId="1" fillId="3" borderId="1" xfId="1" applyNumberFormat="1" applyFont="1" applyFill="1" applyBorder="1" applyAlignment="1">
      <alignment horizontal="center" vertic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25"/>
  <sheetViews>
    <sheetView showGridLines="0" tabSelected="1" workbookViewId="0">
      <selection sqref="A1:XFD1"/>
    </sheetView>
  </sheetViews>
  <sheetFormatPr defaultColWidth="9.1328125" defaultRowHeight="13.15" x14ac:dyDescent="0.4"/>
  <cols>
    <col min="1" max="1" width="40.86328125" style="1" customWidth="1"/>
    <col min="2" max="2" width="8.59765625" style="4" customWidth="1"/>
    <col min="3" max="5" width="12" style="2" customWidth="1"/>
    <col min="6" max="16384" width="9.1328125" style="1"/>
  </cols>
  <sheetData>
    <row r="2" spans="1:5" x14ac:dyDescent="0.4">
      <c r="A2" s="40" t="s">
        <v>0</v>
      </c>
      <c r="B2" s="41">
        <v>63</v>
      </c>
      <c r="C2" s="42"/>
    </row>
    <row r="3" spans="1:5" x14ac:dyDescent="0.4">
      <c r="A3" s="40" t="s">
        <v>1</v>
      </c>
      <c r="B3" s="43">
        <v>36</v>
      </c>
      <c r="C3" s="42"/>
    </row>
    <row r="4" spans="1:5" x14ac:dyDescent="0.4">
      <c r="A4" s="38" t="s">
        <v>2</v>
      </c>
      <c r="B4" s="48">
        <v>5</v>
      </c>
    </row>
    <row r="6" spans="1:5" ht="26.25" x14ac:dyDescent="0.4">
      <c r="A6" s="8"/>
      <c r="B6" s="9"/>
      <c r="C6" s="29" t="s">
        <v>3</v>
      </c>
      <c r="D6" s="29" t="s">
        <v>4</v>
      </c>
      <c r="E6" s="30" t="s">
        <v>5</v>
      </c>
    </row>
    <row r="7" spans="1:5" x14ac:dyDescent="0.4">
      <c r="A7" s="10" t="s">
        <v>6</v>
      </c>
      <c r="B7" s="11" t="s">
        <v>7</v>
      </c>
      <c r="C7" s="44">
        <v>0.2</v>
      </c>
      <c r="D7" s="44">
        <v>0.35</v>
      </c>
      <c r="E7" s="44">
        <v>0.5</v>
      </c>
    </row>
    <row r="8" spans="1:5" ht="26.25" customHeight="1" x14ac:dyDescent="0.4">
      <c r="A8" s="12" t="s">
        <v>8</v>
      </c>
      <c r="B8" s="45">
        <v>42707</v>
      </c>
      <c r="C8" s="36">
        <f>AandEBaseline*UptakeYear1</f>
        <v>8541.4</v>
      </c>
      <c r="D8" s="36">
        <f>AandEBaseline*UptakeYear2</f>
        <v>14947.449999999999</v>
      </c>
      <c r="E8" s="36">
        <f>AandEBaseline*UptakeYear3</f>
        <v>21353.5</v>
      </c>
    </row>
    <row r="9" spans="1:5" ht="30.75" customHeight="1" x14ac:dyDescent="0.4">
      <c r="A9" s="13" t="s">
        <v>9</v>
      </c>
      <c r="B9" s="14"/>
      <c r="C9" s="15">
        <f>AandEAttendanceCost*AandEReductionYear1</f>
        <v>538108.19999999995</v>
      </c>
      <c r="D9" s="15">
        <f>AandEAttendanceCost*AandEReductionYear2</f>
        <v>941689.35</v>
      </c>
      <c r="E9" s="15">
        <f>AandEAttendanceCost*AandEReductionYear3</f>
        <v>1345270.5</v>
      </c>
    </row>
    <row r="10" spans="1:5" ht="34.15" x14ac:dyDescent="0.4">
      <c r="A10" s="16" t="s">
        <v>10</v>
      </c>
      <c r="B10" s="17"/>
      <c r="C10" s="18">
        <v>0</v>
      </c>
      <c r="D10" s="18">
        <v>0</v>
      </c>
      <c r="E10" s="18">
        <v>0</v>
      </c>
    </row>
    <row r="11" spans="1:5" ht="27.75" customHeight="1" x14ac:dyDescent="0.4">
      <c r="A11" s="12" t="s">
        <v>11</v>
      </c>
      <c r="B11" s="45">
        <v>3303</v>
      </c>
      <c r="C11" s="36">
        <f>WalkInBaseline*UptakeYear1</f>
        <v>660.6</v>
      </c>
      <c r="D11" s="36">
        <f>WalkInBaseline*UptakeYear2</f>
        <v>1156.05</v>
      </c>
      <c r="E11" s="36">
        <f>WalkInBaseline*UptakeYear3</f>
        <v>1651.5</v>
      </c>
    </row>
    <row r="12" spans="1:5" ht="29.25" customHeight="1" x14ac:dyDescent="0.4">
      <c r="A12" s="31" t="s">
        <v>12</v>
      </c>
      <c r="B12" s="32"/>
      <c r="C12" s="22">
        <f>WalkInAttendanceCost*WalkInReductionYear1</f>
        <v>23781.600000000002</v>
      </c>
      <c r="D12" s="22">
        <f>WalkInAttendanceCost*WalkInReductionYear2</f>
        <v>41617.799999999996</v>
      </c>
      <c r="E12" s="22">
        <f>WalkInAttendanceCost*WalkInReductionYear3</f>
        <v>59454</v>
      </c>
    </row>
    <row r="13" spans="1:5" ht="30.75" customHeight="1" x14ac:dyDescent="0.4">
      <c r="A13" s="49" t="s">
        <v>13</v>
      </c>
      <c r="B13" s="50">
        <v>1000</v>
      </c>
      <c r="C13" s="35">
        <f>GPBaseline*UptakeYear1</f>
        <v>200</v>
      </c>
      <c r="D13" s="35">
        <f>GPBaseline*UptakeYear2</f>
        <v>350</v>
      </c>
      <c r="E13" s="35">
        <f>GPBaseline*UptakeYear3</f>
        <v>500</v>
      </c>
    </row>
    <row r="14" spans="1:5" ht="28.5" customHeight="1" x14ac:dyDescent="0.4">
      <c r="A14" s="33" t="s">
        <v>14</v>
      </c>
      <c r="B14" s="34"/>
      <c r="C14" s="18">
        <v>0</v>
      </c>
      <c r="D14" s="18">
        <v>0</v>
      </c>
      <c r="E14" s="18">
        <v>0</v>
      </c>
    </row>
    <row r="15" spans="1:5" ht="30" customHeight="1" x14ac:dyDescent="0.4">
      <c r="A15" s="24" t="s">
        <v>15</v>
      </c>
      <c r="B15" s="25"/>
      <c r="C15" s="46">
        <v>15000</v>
      </c>
      <c r="D15" s="46">
        <f>15000+93000/2</f>
        <v>61500</v>
      </c>
      <c r="E15" s="46">
        <f>15000+93000</f>
        <v>108000</v>
      </c>
    </row>
    <row r="16" spans="1:5" ht="21.75" customHeight="1" x14ac:dyDescent="0.4">
      <c r="A16" s="19"/>
      <c r="B16" s="20" t="s">
        <v>16</v>
      </c>
      <c r="C16" s="21">
        <f>SUM(C15,C12,C10,C9)</f>
        <v>576889.79999999993</v>
      </c>
      <c r="D16" s="21">
        <f t="shared" ref="D16:E16" si="0">SUM(D15,D12,D10,D9)</f>
        <v>1044807.1499999999</v>
      </c>
      <c r="E16" s="21">
        <f t="shared" si="0"/>
        <v>1512724.5</v>
      </c>
    </row>
    <row r="17" spans="1:5" x14ac:dyDescent="0.4">
      <c r="A17" s="5"/>
      <c r="B17" s="6"/>
      <c r="C17" s="7"/>
      <c r="D17" s="7"/>
      <c r="E17" s="7"/>
    </row>
    <row r="18" spans="1:5" ht="37.5" customHeight="1" x14ac:dyDescent="0.4">
      <c r="A18" s="24" t="s">
        <v>17</v>
      </c>
      <c r="B18" s="25"/>
      <c r="C18" s="46">
        <v>15000</v>
      </c>
      <c r="D18" s="51">
        <v>5000</v>
      </c>
      <c r="E18" s="51">
        <v>5000</v>
      </c>
    </row>
    <row r="19" spans="1:5" ht="36.75" customHeight="1" x14ac:dyDescent="0.4">
      <c r="A19" s="3" t="s">
        <v>18</v>
      </c>
      <c r="C19" s="47">
        <v>5000</v>
      </c>
      <c r="D19" s="47">
        <f>C19</f>
        <v>5000</v>
      </c>
      <c r="E19" s="47">
        <f>D19</f>
        <v>5000</v>
      </c>
    </row>
    <row r="20" spans="1:5" ht="14.25" customHeight="1" x14ac:dyDescent="0.4">
      <c r="A20" s="33" t="s">
        <v>19</v>
      </c>
      <c r="B20" s="33"/>
      <c r="C20" s="52">
        <f>(AandEReductionYear1+WalkInReductionYear1+GPReductionYear1)*PharmacyAttendanceCost</f>
        <v>47010</v>
      </c>
      <c r="D20" s="52">
        <f>(AandEReductionYear2+WalkInReductionYear2+GPReductionYear2)*PharmacyAttendanceCost</f>
        <v>82267.5</v>
      </c>
      <c r="E20" s="52">
        <f>(AandEReductionYear3+WalkInReductionYear3+GPReductionYear3)*PharmacyAttendanceCost</f>
        <v>117525</v>
      </c>
    </row>
    <row r="21" spans="1:5" ht="9.75" customHeight="1" x14ac:dyDescent="0.4">
      <c r="A21" s="39" t="str">
        <f>"assuming a transactional fee of £"&amp;FIXED(B4,2)</f>
        <v>assuming a transactional fee of £5.00</v>
      </c>
      <c r="B21" s="37"/>
      <c r="C21" s="53"/>
      <c r="D21" s="53"/>
      <c r="E21" s="53"/>
    </row>
    <row r="22" spans="1:5" x14ac:dyDescent="0.4">
      <c r="B22" s="20" t="s">
        <v>20</v>
      </c>
      <c r="C22" s="21">
        <f>SUM(C18:C20)</f>
        <v>67010</v>
      </c>
      <c r="D22" s="21">
        <f>SUM(D18:D20)</f>
        <v>92267.5</v>
      </c>
      <c r="E22" s="21">
        <f>SUM(E18:E20)</f>
        <v>127525</v>
      </c>
    </row>
    <row r="23" spans="1:5" x14ac:dyDescent="0.4">
      <c r="C23" s="23"/>
      <c r="D23" s="23"/>
      <c r="E23" s="23"/>
    </row>
    <row r="24" spans="1:5" ht="14.65" thickBot="1" x14ac:dyDescent="0.5">
      <c r="A24" s="26"/>
      <c r="B24" s="27" t="s">
        <v>21</v>
      </c>
      <c r="C24" s="28">
        <f>C16-C22</f>
        <v>509879.79999999993</v>
      </c>
      <c r="D24" s="28">
        <f t="shared" ref="D24:E24" si="1">D16-D22</f>
        <v>952539.64999999991</v>
      </c>
      <c r="E24" s="28">
        <f t="shared" si="1"/>
        <v>1385199.5</v>
      </c>
    </row>
    <row r="25" spans="1:5" ht="13.5" thickTop="1" x14ac:dyDescent="0.4"/>
  </sheetData>
  <mergeCells count="3">
    <mergeCell ref="C20:C21"/>
    <mergeCell ref="D20:D21"/>
    <mergeCell ref="E20:E2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41035E9C3D2F409AF07E8835ED420A" ma:contentTypeVersion="" ma:contentTypeDescription="Create a new document." ma:contentTypeScope="" ma:versionID="4cf525aaab90a14773aad4204fed3cf3">
  <xsd:schema xmlns:xsd="http://www.w3.org/2001/XMLSchema" xmlns:xs="http://www.w3.org/2001/XMLSchema" xmlns:p="http://schemas.microsoft.com/office/2006/metadata/properties" xmlns:ns2="1c7d3551-5694-4f12-b35a-d9a7a462ea4b" xmlns:ns3="e18753c5-2901-411e-a100-706a3d27800e" targetNamespace="http://schemas.microsoft.com/office/2006/metadata/properties" ma:root="true" ma:fieldsID="d7d09047e6afaa1fb9e9346eee0f8f51" ns2:_="" ns3:_="">
    <xsd:import namespace="1c7d3551-5694-4f12-b35a-d9a7a462ea4b"/>
    <xsd:import namespace="e18753c5-2901-411e-a100-706a3d27800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7d3551-5694-4f12-b35a-d9a7a462ea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753c5-2901-411e-a100-706a3d2780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FA9968-D04F-4878-A744-9B2068C50A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7d3551-5694-4f12-b35a-d9a7a462ea4b"/>
    <ds:schemaRef ds:uri="e18753c5-2901-411e-a100-706a3d27800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DC85776-7391-49EB-A551-9AC78CCD0FC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F31739-57FC-488E-BAA6-71DD4F167BFB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c7d3551-5694-4f12-b35a-d9a7a462ea4b"/>
    <ds:schemaRef ds:uri="e18753c5-2901-411e-a100-706a3d27800e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18</vt:i4>
      </vt:variant>
    </vt:vector>
  </HeadingPairs>
  <TitlesOfParts>
    <vt:vector size="19" baseType="lpstr">
      <vt:lpstr>Sheet1</vt:lpstr>
      <vt:lpstr>AandEAttendanceCost</vt:lpstr>
      <vt:lpstr>AandEBaseline</vt:lpstr>
      <vt:lpstr>AandEReductionYear1</vt:lpstr>
      <vt:lpstr>AandEReductionYear2</vt:lpstr>
      <vt:lpstr>AandEReductionYear3</vt:lpstr>
      <vt:lpstr>GPBaseline</vt:lpstr>
      <vt:lpstr>GPReductionYear1</vt:lpstr>
      <vt:lpstr>GPReductionYear2</vt:lpstr>
      <vt:lpstr>GPReductionYear3</vt:lpstr>
      <vt:lpstr>PharmacyAttendanceCost</vt:lpstr>
      <vt:lpstr>UptakeYear1</vt:lpstr>
      <vt:lpstr>UptakeYear2</vt:lpstr>
      <vt:lpstr>UptakeYear3</vt:lpstr>
      <vt:lpstr>WalkInAttendanceCost</vt:lpstr>
      <vt:lpstr>WalkInBaseline</vt:lpstr>
      <vt:lpstr>WalkInReductionYear1</vt:lpstr>
      <vt:lpstr>WalkInReductionYear2</vt:lpstr>
      <vt:lpstr>WalkInReductionYear3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Warner</dc:creator>
  <cp:keywords/>
  <dc:description/>
  <cp:lastModifiedBy>vicki james</cp:lastModifiedBy>
  <cp:revision/>
  <dcterms:created xsi:type="dcterms:W3CDTF">2013-09-03T15:06:38Z</dcterms:created>
  <dcterms:modified xsi:type="dcterms:W3CDTF">2018-04-09T15:30:47Z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0x0101006841035E9C3D2F409AF07E8835ED420A</vt:lpwstr>
  </property>
</Properties>
</file>